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QuickBooks Export Tips" sheetId="6" r:id="rId1"/>
    <sheet name="P&amp; L" sheetId="1" r:id="rId2"/>
    <sheet name="TB" sheetId="4" r:id="rId3"/>
    <sheet name="BALANCE SHEET" sheetId="3" r:id="rId4"/>
  </sheets>
  <definedNames>
    <definedName name="_xlnm.Print_Titles" localSheetId="3">'BALANCE SHEET'!$A:$D,'BALANCE SHEET'!$1:$1</definedName>
    <definedName name="_xlnm.Print_Titles" localSheetId="1">'P&amp; L'!$A:$E,'P&amp; L'!$1:$1</definedName>
    <definedName name="_xlnm.Print_Titles" localSheetId="2">TB!$A:$B,TB!$1:$2</definedName>
    <definedName name="QB_COLUMN_29" localSheetId="1" hidden="1">'P&amp; L'!$F$1</definedName>
    <definedName name="QB_COLUMN_290" localSheetId="2" hidden="1">TB!$C$1</definedName>
    <definedName name="QB_COLUMN_57200" localSheetId="2" hidden="1">TB!$C$2</definedName>
    <definedName name="QB_COLUMN_58210" localSheetId="2" hidden="1">TB!$E$2</definedName>
    <definedName name="QB_DATA_0" localSheetId="1" hidden="1">'P&amp; L'!$4:$4,'P&amp; L'!$6:$6,'P&amp; L'!$10:$10,'P&amp; L'!$12:$12,'P&amp; L'!$13:$13,'P&amp; L'!$16:$16,'P&amp; L'!$17:$17,'P&amp; L'!$18:$18,'P&amp; L'!$21:$21,'P&amp; L'!$22:$22,'P&amp; L'!$23:$23,'P&amp; L'!$26:$26,'P&amp; L'!$27:$27,'P&amp; L'!$28:$28,'P&amp; L'!$29:$29,'P&amp; L'!$30:$30</definedName>
    <definedName name="QB_DATA_0" localSheetId="2" hidden="1">TB!$3:$3,TB!$4:$4,TB!$5:$5,TB!$6:$6,TB!$7:$7,TB!$8:$8,TB!$9:$9</definedName>
    <definedName name="QB_DATA_1" localSheetId="1" hidden="1">'P&amp; L'!$31:$31,'P&amp; L'!$34:$34,'P&amp; L'!$35:$35,'P&amp; L'!$36:$36,'P&amp; L'!$37:$37,'P&amp; L'!$39:$39,'P&amp; L'!$41:$41,'P&amp; L'!$42:$42,'P&amp; L'!$43:$43,'P&amp; L'!$44:$44,'P&amp; L'!$45:$45,'P&amp; L'!$46:$46,'P&amp; L'!$47:$47,'P&amp; L'!$49:$49,'P&amp; L'!$50:$50,'P&amp; L'!$52:$52</definedName>
    <definedName name="QB_DATA_2" localSheetId="1" hidden="1">'P&amp; L'!$53:$53,'P&amp; L'!$55:$55,'P&amp; L'!$56:$56</definedName>
    <definedName name="QB_FORMULA_0" localSheetId="1" hidden="1">'P&amp; L'!$F$7,'P&amp; L'!$F$8,'P&amp; L'!$F$14,'P&amp; L'!$F$19,'P&amp; L'!$F$24,'P&amp; L'!$F$32,'P&amp; L'!$F$38,'P&amp; L'!$F$48,'P&amp; L'!$F$54,'P&amp; L'!$F$57,'P&amp; L'!$F$58,'P&amp; L'!$F$59</definedName>
    <definedName name="QB_FORMULA_0" localSheetId="2" hidden="1">TB!$C$10,TB!$E$10</definedName>
    <definedName name="QB_ROW_100240" localSheetId="1" hidden="1">'P&amp; L'!$E$53</definedName>
    <definedName name="QB_ROW_101030" localSheetId="1" hidden="1">'P&amp; L'!$D$40</definedName>
    <definedName name="QB_ROW_101240" localSheetId="1" hidden="1">'P&amp; L'!$E$47</definedName>
    <definedName name="QB_ROW_101330" localSheetId="1" hidden="1">'P&amp; L'!$D$48</definedName>
    <definedName name="QB_ROW_102240" localSheetId="1" hidden="1">'P&amp; L'!$E$46</definedName>
    <definedName name="QB_ROW_103240" localSheetId="1" hidden="1">'P&amp; L'!$E$42</definedName>
    <definedName name="QB_ROW_104240" localSheetId="1" hidden="1">'P&amp; L'!$E$45</definedName>
    <definedName name="QB_ROW_105240" localSheetId="1" hidden="1">'P&amp; L'!$E$44</definedName>
    <definedName name="QB_ROW_106030" localSheetId="1" hidden="1">'P&amp; L'!$D$11</definedName>
    <definedName name="QB_ROW_106330" localSheetId="1" hidden="1">'P&amp; L'!$D$14</definedName>
    <definedName name="QB_ROW_108240" localSheetId="1" hidden="1">'P&amp; L'!$E$12</definedName>
    <definedName name="QB_ROW_110210" localSheetId="2" hidden="1">TB!$B$5</definedName>
    <definedName name="QB_ROW_111240" localSheetId="1" hidden="1">'P&amp; L'!$E$43</definedName>
    <definedName name="QB_ROW_112240" localSheetId="1" hidden="1">'P&amp; L'!$E$41</definedName>
    <definedName name="QB_ROW_113030" localSheetId="1" hidden="1">'P&amp; L'!$D$20</definedName>
    <definedName name="QB_ROW_113330" localSheetId="1" hidden="1">'P&amp; L'!$D$24</definedName>
    <definedName name="QB_ROW_114240" localSheetId="1" hidden="1">'P&amp; L'!$E$23</definedName>
    <definedName name="QB_ROW_115240" localSheetId="1" hidden="1">'P&amp; L'!$E$21</definedName>
    <definedName name="QB_ROW_116240" localSheetId="1" hidden="1">'P&amp; L'!$E$22</definedName>
    <definedName name="QB_ROW_117240" localSheetId="1" hidden="1">'P&amp; L'!$E$13</definedName>
    <definedName name="QB_ROW_118240" localSheetId="1" hidden="1">'P&amp; L'!$E$29</definedName>
    <definedName name="QB_ROW_119240" localSheetId="1" hidden="1">'P&amp; L'!$E$31</definedName>
    <definedName name="QB_ROW_18301" localSheetId="1" hidden="1">'P&amp; L'!$A$59</definedName>
    <definedName name="QB_ROW_19011" localSheetId="1" hidden="1">'P&amp; L'!$B$2</definedName>
    <definedName name="QB_ROW_19311" localSheetId="1" hidden="1">'P&amp; L'!$B$58</definedName>
    <definedName name="QB_ROW_20021" localSheetId="1" hidden="1">'P&amp; L'!$C$3</definedName>
    <definedName name="QB_ROW_20321" localSheetId="1" hidden="1">'P&amp; L'!$C$8</definedName>
    <definedName name="QB_ROW_21021" localSheetId="1" hidden="1">'P&amp; L'!$C$9</definedName>
    <definedName name="QB_ROW_21321" localSheetId="1" hidden="1">'P&amp; L'!$C$57</definedName>
    <definedName name="QB_ROW_24210" localSheetId="2" hidden="1">TB!$B$6</definedName>
    <definedName name="QB_ROW_25301" localSheetId="2" hidden="1">TB!$A$10</definedName>
    <definedName name="QB_ROW_3210" localSheetId="2" hidden="1">TB!$B$8</definedName>
    <definedName name="QB_ROW_47030" localSheetId="1" hidden="1">'P&amp; L'!$D$5</definedName>
    <definedName name="QB_ROW_47330" localSheetId="1" hidden="1">'P&amp; L'!$D$7</definedName>
    <definedName name="QB_ROW_49240" localSheetId="1" hidden="1">'P&amp; L'!$E$6</definedName>
    <definedName name="QB_ROW_67030" localSheetId="1" hidden="1">'P&amp; L'!$D$15</definedName>
    <definedName name="QB_ROW_67330" localSheetId="1" hidden="1">'P&amp; L'!$D$19</definedName>
    <definedName name="QB_ROW_70230" localSheetId="1" hidden="1">'P&amp; L'!$D$49</definedName>
    <definedName name="QB_ROW_71230" localSheetId="1" hidden="1">'P&amp; L'!$D$50</definedName>
    <definedName name="QB_ROW_72230" localSheetId="1" hidden="1">'P&amp; L'!$D$56</definedName>
    <definedName name="QB_ROW_76210" localSheetId="2" hidden="1">TB!$B$3</definedName>
    <definedName name="QB_ROW_77210" localSheetId="2" hidden="1">TB!$B$7</definedName>
    <definedName name="QB_ROW_78230" localSheetId="1" hidden="1">'P&amp; L'!$D$4</definedName>
    <definedName name="QB_ROW_79030" localSheetId="1" hidden="1">'P&amp; L'!$D$33</definedName>
    <definedName name="QB_ROW_79330" localSheetId="1" hidden="1">'P&amp; L'!$D$38</definedName>
    <definedName name="QB_ROW_80240" localSheetId="1" hidden="1">'P&amp; L'!$E$35</definedName>
    <definedName name="QB_ROW_81030" localSheetId="1" hidden="1">'P&amp; L'!$D$25</definedName>
    <definedName name="QB_ROW_81330" localSheetId="1" hidden="1">'P&amp; L'!$D$32</definedName>
    <definedName name="QB_ROW_82240" localSheetId="1" hidden="1">'P&amp; L'!$E$27</definedName>
    <definedName name="QB_ROW_83240" localSheetId="1" hidden="1">'P&amp; L'!$E$30</definedName>
    <definedName name="QB_ROW_84240" localSheetId="1" hidden="1">'P&amp; L'!$E$26</definedName>
    <definedName name="QB_ROW_85230" localSheetId="1" hidden="1">'P&amp; L'!$D$10</definedName>
    <definedName name="QB_ROW_86210" localSheetId="2" hidden="1">TB!$B$9</definedName>
    <definedName name="QB_ROW_87240" localSheetId="1" hidden="1">'P&amp; L'!$E$37</definedName>
    <definedName name="QB_ROW_88240" localSheetId="1" hidden="1">'P&amp; L'!$E$17</definedName>
    <definedName name="QB_ROW_89240" localSheetId="1" hidden="1">'P&amp; L'!$E$18</definedName>
    <definedName name="QB_ROW_90240" localSheetId="1" hidden="1">'P&amp; L'!$E$36</definedName>
    <definedName name="QB_ROW_91230" localSheetId="1" hidden="1">'P&amp; L'!$D$39</definedName>
    <definedName name="QB_ROW_92240" localSheetId="1" hidden="1">'P&amp; L'!$E$34</definedName>
    <definedName name="QB_ROW_93030" localSheetId="1" hidden="1">'P&amp; L'!$D$51</definedName>
    <definedName name="QB_ROW_93330" localSheetId="1" hidden="1">'P&amp; L'!$D$54</definedName>
    <definedName name="QB_ROW_94240" localSheetId="1" hidden="1">'P&amp; L'!$E$52</definedName>
    <definedName name="QB_ROW_95240" localSheetId="1" hidden="1">'P&amp; L'!$E$28</definedName>
    <definedName name="QB_ROW_96230" localSheetId="1" hidden="1">'P&amp; L'!$D$55</definedName>
    <definedName name="QB_ROW_97240" localSheetId="1" hidden="1">'P&amp; L'!$E$16</definedName>
    <definedName name="QB_ROW_99210" localSheetId="2" hidden="1">TB!$B$4</definedName>
    <definedName name="QBCANSUPPORTUPDATE" localSheetId="3">FALSE</definedName>
    <definedName name="QBCANSUPPORTUPDATE" localSheetId="1">TRUE</definedName>
    <definedName name="QBCANSUPPORTUPDATE" localSheetId="2">TRUE</definedName>
    <definedName name="QBCOMPANYFILENAME" localSheetId="3">"C:\Users\Public\Documents\Intuit\QuickBooks\Company Files\MATHARE FOUNDATION.qbw"</definedName>
    <definedName name="QBCOMPANYFILENAME" localSheetId="1">"C:\Users\Public\Documents\Intuit\QuickBooks\Company Files\MATHARE FOUNDATION.qbw"</definedName>
    <definedName name="QBCOMPANYFILENAME" localSheetId="2">"C:\Users\Public\Documents\Intuit\QuickBooks\Company Files\MATHARE FOUNDATION.qbw"</definedName>
    <definedName name="QBENDDATE" localSheetId="3">20161231</definedName>
    <definedName name="QBENDDATE" localSheetId="1">20161231</definedName>
    <definedName name="QBENDDATE" localSheetId="2">20180630</definedName>
    <definedName name="QBHEADERSONSCREEN" localSheetId="3">FALSE</definedName>
    <definedName name="QBHEADERSONSCREEN" localSheetId="1">FALSE</definedName>
    <definedName name="QBHEADERSONSCREEN" localSheetId="2">FALSE</definedName>
    <definedName name="QBMETADATASIZE" localSheetId="3">0</definedName>
    <definedName name="QBMETADATASIZE" localSheetId="1">5899</definedName>
    <definedName name="QBMETADATASIZE" localSheetId="2">5899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3">"1f01dc38c504404da37e8688a6d76beb"</definedName>
    <definedName name="QBREPORTCOMPANYID" localSheetId="1">"1f01dc38c504404da37e8688a6d76beb"</definedName>
    <definedName name="QBREPORTCOMPANYID" localSheetId="2">"1f01dc38c504404da37e8688a6d76beb"</definedName>
    <definedName name="QBREPORTCOMPARECOL_ANNUALBUDGET" localSheetId="3">FALSE</definedName>
    <definedName name="QBREPORTCOMPARECOL_ANNUALBUDGET" localSheetId="1">FALSE</definedName>
    <definedName name="QBREPORTCOMPARECOL_ANNUALBUDGET" localSheetId="2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3">FALSE</definedName>
    <definedName name="QBREPORTCOMPARECOL_BUDDIFF" localSheetId="1">FALSE</definedName>
    <definedName name="QBREPORTCOMPARECOL_BUDDIFF" localSheetId="2">FALSE</definedName>
    <definedName name="QBREPORTCOMPARECOL_BUDGET" localSheetId="3">FALSE</definedName>
    <definedName name="QBREPORTCOMPARECOL_BUDGET" localSheetId="1">FALSE</definedName>
    <definedName name="QBREPORTCOMPARECOL_BUDGET" localSheetId="2">FALSE</definedName>
    <definedName name="QBREPORTCOMPARECOL_BUDPCT" localSheetId="3">FALSE</definedName>
    <definedName name="QBREPORTCOMPARECOL_BUDPCT" localSheetId="1">FALSE</definedName>
    <definedName name="QBREPORTCOMPARECOL_BUDPCT" localSheetId="2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3">FALSE</definedName>
    <definedName name="QBREPORTCOMPARECOL_YTD" localSheetId="1">FALSE</definedName>
    <definedName name="QBREPORTCOMPARECOL_YTD" localSheetId="2">FALSE</definedName>
    <definedName name="QBREPORTCOMPARECOL_YTDBUDGET" localSheetId="3">FALSE</definedName>
    <definedName name="QBREPORTCOMPARECOL_YTDBUDGET" localSheetId="1">FALSE</definedName>
    <definedName name="QBREPORTCOMPARECOL_YTDBUDGET" localSheetId="2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3">116</definedName>
    <definedName name="QBREPORTROWAXIS" localSheetId="1">11</definedName>
    <definedName name="QBREPORTROWAXIS" localSheetId="2">12</definedName>
    <definedName name="QBREPORTSUBCOLAXIS" localSheetId="3">0</definedName>
    <definedName name="QBREPORTSUBCOLAXIS" localSheetId="1">0</definedName>
    <definedName name="QBREPORTSUBCOLAXIS" localSheetId="2">23</definedName>
    <definedName name="QBREPORTTYPE" localSheetId="3">391</definedName>
    <definedName name="QBREPORTTYPE" localSheetId="1">0</definedName>
    <definedName name="QBREPORTTYPE" localSheetId="2">27</definedName>
    <definedName name="QBROWHEADERS" localSheetId="3">4</definedName>
    <definedName name="QBROWHEADERS" localSheetId="1">5</definedName>
    <definedName name="QBROWHEADERS" localSheetId="2">2</definedName>
    <definedName name="QBSTARTDATE" localSheetId="3">20161231</definedName>
    <definedName name="QBSTARTDATE" localSheetId="1">20160101</definedName>
    <definedName name="QBSTARTDATE" localSheetId="2">20161231</definedName>
  </definedNames>
  <calcPr calcId="162913"/>
</workbook>
</file>

<file path=xl/calcChain.xml><?xml version="1.0" encoding="utf-8"?>
<calcChain xmlns="http://schemas.openxmlformats.org/spreadsheetml/2006/main">
  <c r="E28" i="3" l="1"/>
  <c r="E10" i="4" l="1"/>
  <c r="C10" i="4"/>
  <c r="E21" i="3" l="1"/>
  <c r="E22" i="3" s="1"/>
  <c r="E20" i="3"/>
  <c r="E15" i="3"/>
  <c r="E16" i="3" s="1"/>
  <c r="E10" i="3"/>
  <c r="E23" i="3" s="1"/>
  <c r="E24" i="3" s="1"/>
  <c r="E9" i="3"/>
  <c r="E6" i="3"/>
  <c r="F54" i="1" l="1"/>
  <c r="F48" i="1"/>
  <c r="F38" i="1"/>
  <c r="F32" i="1"/>
  <c r="F24" i="1"/>
  <c r="F19" i="1"/>
  <c r="F14" i="1"/>
  <c r="F57" i="1" s="1"/>
  <c r="F7" i="1"/>
  <c r="F8" i="1" s="1"/>
  <c r="F58" i="1" l="1"/>
  <c r="F59" i="1" s="1"/>
</calcChain>
</file>

<file path=xl/sharedStrings.xml><?xml version="1.0" encoding="utf-8"?>
<sst xmlns="http://schemas.openxmlformats.org/spreadsheetml/2006/main" count="98" uniqueCount="94">
  <si>
    <t>Jan - Dec 16</t>
  </si>
  <si>
    <t>Ordinary Income/Expense</t>
  </si>
  <si>
    <t>Income</t>
  </si>
  <si>
    <t>DONATIONS</t>
  </si>
  <si>
    <t>Gifts and Donations Income</t>
  </si>
  <si>
    <t>Gift Aid donations</t>
  </si>
  <si>
    <t>Total Gifts and Donations Income</t>
  </si>
  <si>
    <t>Total Income</t>
  </si>
  <si>
    <t>Expense</t>
  </si>
  <si>
    <t>BANK CHARGES</t>
  </si>
  <si>
    <t>MARKETING</t>
  </si>
  <si>
    <t>Banners and bronchures</t>
  </si>
  <si>
    <t>T-shirts &amp;marketing materials</t>
  </si>
  <si>
    <t>Total MARKETING</t>
  </si>
  <si>
    <t>Office Expense</t>
  </si>
  <si>
    <t>Office transport</t>
  </si>
  <si>
    <t>PRINTING AND STATIONERIES</t>
  </si>
  <si>
    <t>repairs and maintenance</t>
  </si>
  <si>
    <t>Total Office Expense</t>
  </si>
  <si>
    <t>PERSONELL COST</t>
  </si>
  <si>
    <t>Head of photography training</t>
  </si>
  <si>
    <t>Photography Trainer</t>
  </si>
  <si>
    <t>Programe Manager</t>
  </si>
  <si>
    <t>Total PERSONELL COST</t>
  </si>
  <si>
    <t>PHOTOGRAPHY EXHIBITION</t>
  </si>
  <si>
    <t>Allowances</t>
  </si>
  <si>
    <t>Food and refreshment</t>
  </si>
  <si>
    <t>Photo printing and mounting</t>
  </si>
  <si>
    <t>printing and mounting of photos</t>
  </si>
  <si>
    <t>transport</t>
  </si>
  <si>
    <t>Total PHOTOGRAPHY EXHIBITION</t>
  </si>
  <si>
    <t>PHOTOGRAPHY TRAINING</t>
  </si>
  <si>
    <t>Lunch and refreshments</t>
  </si>
  <si>
    <t>Trainers allowance</t>
  </si>
  <si>
    <t>Total PHOTOGRAPHY TRAINING</t>
  </si>
  <si>
    <t>power bill</t>
  </si>
  <si>
    <t>cash prizes</t>
  </si>
  <si>
    <t>certificates</t>
  </si>
  <si>
    <t>Credit card</t>
  </si>
  <si>
    <t>facilitators</t>
  </si>
  <si>
    <t>stationeries and printing</t>
  </si>
  <si>
    <t>Trophy</t>
  </si>
  <si>
    <t>Rent and Rates</t>
  </si>
  <si>
    <t>Repairs and Maintenance</t>
  </si>
  <si>
    <t>SCHOOLS</t>
  </si>
  <si>
    <t>Abundant life school</t>
  </si>
  <si>
    <t>School uniform</t>
  </si>
  <si>
    <t>Total SCHOOLS</t>
  </si>
  <si>
    <t>Telephone</t>
  </si>
  <si>
    <t>Total Expense</t>
  </si>
  <si>
    <t>Net Ordinary Income</t>
  </si>
  <si>
    <t>Profit for the Year</t>
  </si>
  <si>
    <t>31 Dec 16</t>
  </si>
  <si>
    <t>ASSETS</t>
  </si>
  <si>
    <t>Fixed Assets</t>
  </si>
  <si>
    <t>CAMERAS</t>
  </si>
  <si>
    <t>COst</t>
  </si>
  <si>
    <t>Total CAMERAS</t>
  </si>
  <si>
    <t>COMPUTER  AND MACHINERY</t>
  </si>
  <si>
    <t>Cost</t>
  </si>
  <si>
    <t>Total COMPUTER  AND MACHINERY</t>
  </si>
  <si>
    <t>Total Fixed Assets</t>
  </si>
  <si>
    <t>Other Assets</t>
  </si>
  <si>
    <t>ADVANCE PAYMENT</t>
  </si>
  <si>
    <t>Eric Omwanda</t>
  </si>
  <si>
    <t>ADVANCE PAYMENT - Other</t>
  </si>
  <si>
    <t>Total ADVANCE PAYMENT</t>
  </si>
  <si>
    <t>Total Other Assets</t>
  </si>
  <si>
    <t>Current Assets</t>
  </si>
  <si>
    <t>Cash at bank and in hand</t>
  </si>
  <si>
    <t>MATHARE FOUNDATION YOUTH GROUP</t>
  </si>
  <si>
    <t>Total Cash at bank and in hand</t>
  </si>
  <si>
    <t>Total Current Assets</t>
  </si>
  <si>
    <t>NET CURRENT ASSETS</t>
  </si>
  <si>
    <t>TOTAL ASSETS LESS CURRENT LIABILITIES</t>
  </si>
  <si>
    <t>NET ASSETS</t>
  </si>
  <si>
    <t>Capital and Reserves</t>
  </si>
  <si>
    <t>Share Capital Account</t>
  </si>
  <si>
    <t>Shareholder funds</t>
  </si>
  <si>
    <t>30 Jun 18</t>
  </si>
  <si>
    <t>Debit</t>
  </si>
  <si>
    <t>Credit</t>
  </si>
  <si>
    <t>COMPUTER  AND MACHINERY:Cost</t>
  </si>
  <si>
    <t>ADVANCE PAYMENT:Eric Omwanda</t>
  </si>
  <si>
    <t>Unrestricted Net Assets</t>
  </si>
  <si>
    <t>TOTAL</t>
  </si>
  <si>
    <t xml:space="preserve">Transport </t>
  </si>
  <si>
    <t>Pondium and venue hire</t>
  </si>
  <si>
    <t xml:space="preserve">PETER OJIAMBO YOUNG LEADERS CUP </t>
  </si>
  <si>
    <t>Total PETER OJIAMBO YOUNG LEADERS CUP</t>
  </si>
  <si>
    <t>Slum Film Festival</t>
  </si>
  <si>
    <t>PETER OJIAMBO YOUNG LEADERS CUP</t>
  </si>
  <si>
    <t>Write Junior club</t>
  </si>
  <si>
    <t>CAMERAS:COST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</si>
</sst>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3" xfId="0" applyNumberFormat="1" applyFont="1" applyBorder="1"/>
    <xf numFmtId="39" fontId="2" fillId="0" borderId="2" xfId="0" applyNumberFormat="1" applyFont="1" applyBorder="1"/>
    <xf numFmtId="39" fontId="2" fillId="0" borderId="4" xfId="0" applyNumberFormat="1" applyFont="1" applyBorder="1"/>
    <xf numFmtId="39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5" customFormat="1" x14ac:dyDescent="0.25">
      <c r="E30" s="14"/>
      <c r="F30" s="14"/>
      <c r="G30" s="14"/>
      <c r="H30" s="14"/>
    </row>
    <row r="31" spans="5:8" s="15" customFormat="1" x14ac:dyDescent="0.25">
      <c r="E31" s="14"/>
      <c r="F31" s="14"/>
      <c r="G31" s="14"/>
      <c r="H31" s="14"/>
    </row>
    <row r="32" spans="5:8" s="15" customFormat="1" x14ac:dyDescent="0.25"/>
    <row r="40" spans="2:3" x14ac:dyDescent="0.25">
      <c r="B40" s="16"/>
      <c r="C4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60"/>
  <sheetViews>
    <sheetView tabSelected="1" workbookViewId="0">
      <pane xSplit="5" ySplit="1" topLeftCell="F29" activePane="bottomRight" state="frozenSplit"/>
      <selection pane="topRight" activeCell="F1" sqref="F1"/>
      <selection pane="bottomLeft" activeCell="A2" sqref="A2"/>
      <selection pane="bottomRight" activeCell="P56" sqref="P56"/>
    </sheetView>
  </sheetViews>
  <sheetFormatPr defaultRowHeight="15" x14ac:dyDescent="0.25"/>
  <cols>
    <col min="1" max="4" width="3" style="12" customWidth="1"/>
    <col min="5" max="5" width="36.85546875" style="12" customWidth="1"/>
    <col min="6" max="6" width="10.5703125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/>
      <c r="B2" s="1" t="s">
        <v>1</v>
      </c>
      <c r="C2" s="1"/>
      <c r="D2" s="1"/>
      <c r="E2" s="1"/>
      <c r="F2" s="2"/>
    </row>
    <row r="3" spans="1:6" x14ac:dyDescent="0.25">
      <c r="A3" s="1"/>
      <c r="B3" s="1"/>
      <c r="C3" s="1" t="s">
        <v>2</v>
      </c>
      <c r="D3" s="1"/>
      <c r="E3" s="1"/>
      <c r="F3" s="2"/>
    </row>
    <row r="4" spans="1:6" x14ac:dyDescent="0.25">
      <c r="A4" s="1"/>
      <c r="B4" s="1"/>
      <c r="C4" s="1"/>
      <c r="D4" s="1" t="s">
        <v>3</v>
      </c>
      <c r="E4" s="1"/>
      <c r="F4" s="2">
        <v>66641</v>
      </c>
    </row>
    <row r="5" spans="1:6" x14ac:dyDescent="0.25">
      <c r="A5" s="1"/>
      <c r="B5" s="1"/>
      <c r="C5" s="1"/>
      <c r="D5" s="1" t="s">
        <v>4</v>
      </c>
      <c r="E5" s="1"/>
      <c r="F5" s="2"/>
    </row>
    <row r="6" spans="1:6" ht="15.75" thickBot="1" x14ac:dyDescent="0.3">
      <c r="A6" s="1"/>
      <c r="B6" s="1"/>
      <c r="C6" s="1"/>
      <c r="D6" s="1"/>
      <c r="E6" s="1" t="s">
        <v>5</v>
      </c>
      <c r="F6" s="3">
        <v>1205836.6000000001</v>
      </c>
    </row>
    <row r="7" spans="1:6" ht="15.75" thickBot="1" x14ac:dyDescent="0.3">
      <c r="A7" s="1"/>
      <c r="B7" s="1"/>
      <c r="C7" s="1"/>
      <c r="D7" s="1" t="s">
        <v>6</v>
      </c>
      <c r="E7" s="1"/>
      <c r="F7" s="4">
        <f>ROUND(SUM(F5:F6),5)</f>
        <v>1205836.6000000001</v>
      </c>
    </row>
    <row r="8" spans="1:6" x14ac:dyDescent="0.25">
      <c r="A8" s="1"/>
      <c r="B8" s="1"/>
      <c r="C8" s="1" t="s">
        <v>7</v>
      </c>
      <c r="D8" s="1"/>
      <c r="E8" s="1"/>
      <c r="F8" s="2">
        <f>ROUND(SUM(F3:F4)+F7,5)</f>
        <v>1272477.6000000001</v>
      </c>
    </row>
    <row r="9" spans="1:6" x14ac:dyDescent="0.25">
      <c r="A9" s="1"/>
      <c r="B9" s="1"/>
      <c r="C9" s="1" t="s">
        <v>8</v>
      </c>
      <c r="D9" s="1"/>
      <c r="E9" s="1"/>
      <c r="F9" s="2"/>
    </row>
    <row r="10" spans="1:6" x14ac:dyDescent="0.25">
      <c r="A10" s="1"/>
      <c r="B10" s="1"/>
      <c r="C10" s="1"/>
      <c r="D10" s="1" t="s">
        <v>9</v>
      </c>
      <c r="E10" s="1"/>
      <c r="F10" s="2">
        <v>14220</v>
      </c>
    </row>
    <row r="11" spans="1:6" x14ac:dyDescent="0.25">
      <c r="A11" s="1"/>
      <c r="B11" s="1"/>
      <c r="C11" s="1"/>
      <c r="D11" s="1" t="s">
        <v>10</v>
      </c>
      <c r="E11" s="1"/>
      <c r="F11" s="2"/>
    </row>
    <row r="12" spans="1:6" x14ac:dyDescent="0.25">
      <c r="A12" s="1"/>
      <c r="B12" s="1"/>
      <c r="C12" s="1"/>
      <c r="D12" s="1"/>
      <c r="E12" s="1" t="s">
        <v>11</v>
      </c>
      <c r="F12" s="2">
        <v>5000</v>
      </c>
    </row>
    <row r="13" spans="1:6" ht="15.75" thickBot="1" x14ac:dyDescent="0.3">
      <c r="A13" s="1"/>
      <c r="B13" s="1"/>
      <c r="C13" s="1"/>
      <c r="D13" s="1"/>
      <c r="E13" s="1" t="s">
        <v>12</v>
      </c>
      <c r="F13" s="5">
        <v>35000</v>
      </c>
    </row>
    <row r="14" spans="1:6" x14ac:dyDescent="0.25">
      <c r="A14" s="1"/>
      <c r="B14" s="1"/>
      <c r="C14" s="1"/>
      <c r="D14" s="1" t="s">
        <v>13</v>
      </c>
      <c r="E14" s="1"/>
      <c r="F14" s="2">
        <f>ROUND(SUM(F11:F13),5)</f>
        <v>40000</v>
      </c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700</v>
      </c>
    </row>
    <row r="17" spans="1:6" x14ac:dyDescent="0.25">
      <c r="A17" s="1"/>
      <c r="B17" s="1"/>
      <c r="C17" s="1"/>
      <c r="D17" s="1"/>
      <c r="E17" s="1" t="s">
        <v>16</v>
      </c>
      <c r="F17" s="2">
        <v>4139</v>
      </c>
    </row>
    <row r="18" spans="1:6" ht="15.75" thickBot="1" x14ac:dyDescent="0.3">
      <c r="A18" s="1"/>
      <c r="B18" s="1"/>
      <c r="C18" s="1"/>
      <c r="D18" s="1"/>
      <c r="E18" s="1" t="s">
        <v>17</v>
      </c>
      <c r="F18" s="5">
        <v>600</v>
      </c>
    </row>
    <row r="19" spans="1:6" x14ac:dyDescent="0.25">
      <c r="A19" s="1"/>
      <c r="B19" s="1"/>
      <c r="C19" s="1"/>
      <c r="D19" s="1" t="s">
        <v>18</v>
      </c>
      <c r="E19" s="1"/>
      <c r="F19" s="2">
        <f>ROUND(SUM(F15:F18),5)</f>
        <v>5439</v>
      </c>
    </row>
    <row r="20" spans="1:6" x14ac:dyDescent="0.25">
      <c r="A20" s="1"/>
      <c r="B20" s="1"/>
      <c r="C20" s="1"/>
      <c r="D20" s="1" t="s">
        <v>19</v>
      </c>
      <c r="E20" s="1"/>
      <c r="F20" s="2"/>
    </row>
    <row r="21" spans="1:6" x14ac:dyDescent="0.25">
      <c r="A21" s="1"/>
      <c r="B21" s="1"/>
      <c r="C21" s="1"/>
      <c r="D21" s="1"/>
      <c r="E21" s="1" t="s">
        <v>20</v>
      </c>
      <c r="F21" s="2">
        <v>96000</v>
      </c>
    </row>
    <row r="22" spans="1:6" x14ac:dyDescent="0.25">
      <c r="A22" s="1"/>
      <c r="B22" s="1"/>
      <c r="C22" s="1"/>
      <c r="D22" s="1"/>
      <c r="E22" s="1" t="s">
        <v>21</v>
      </c>
      <c r="F22" s="2">
        <v>96000</v>
      </c>
    </row>
    <row r="23" spans="1:6" ht="15.75" thickBot="1" x14ac:dyDescent="0.3">
      <c r="A23" s="1"/>
      <c r="B23" s="1"/>
      <c r="C23" s="1"/>
      <c r="D23" s="1"/>
      <c r="E23" s="1" t="s">
        <v>22</v>
      </c>
      <c r="F23" s="5">
        <v>116000</v>
      </c>
    </row>
    <row r="24" spans="1:6" x14ac:dyDescent="0.25">
      <c r="A24" s="1"/>
      <c r="B24" s="1"/>
      <c r="C24" s="1"/>
      <c r="D24" s="1" t="s">
        <v>23</v>
      </c>
      <c r="E24" s="1"/>
      <c r="F24" s="2">
        <f>ROUND(SUM(F20:F23),5)</f>
        <v>308000</v>
      </c>
    </row>
    <row r="25" spans="1:6" x14ac:dyDescent="0.25">
      <c r="A25" s="1"/>
      <c r="B25" s="1"/>
      <c r="C25" s="1"/>
      <c r="D25" s="1" t="s">
        <v>24</v>
      </c>
      <c r="E25" s="1"/>
      <c r="F25" s="2"/>
    </row>
    <row r="26" spans="1:6" x14ac:dyDescent="0.25">
      <c r="A26" s="1"/>
      <c r="B26" s="1"/>
      <c r="C26" s="1"/>
      <c r="D26" s="1"/>
      <c r="E26" s="1" t="s">
        <v>25</v>
      </c>
      <c r="F26" s="2">
        <v>5000</v>
      </c>
    </row>
    <row r="27" spans="1:6" x14ac:dyDescent="0.25">
      <c r="A27" s="1"/>
      <c r="B27" s="1"/>
      <c r="C27" s="1"/>
      <c r="D27" s="1"/>
      <c r="E27" s="1" t="s">
        <v>26</v>
      </c>
      <c r="F27" s="2">
        <v>23700</v>
      </c>
    </row>
    <row r="28" spans="1:6" x14ac:dyDescent="0.25">
      <c r="A28" s="1"/>
      <c r="B28" s="1"/>
      <c r="C28" s="1"/>
      <c r="D28" s="1"/>
      <c r="E28" s="1" t="s">
        <v>27</v>
      </c>
      <c r="F28" s="2">
        <v>500</v>
      </c>
    </row>
    <row r="29" spans="1:6" x14ac:dyDescent="0.25">
      <c r="A29" s="1"/>
      <c r="B29" s="1"/>
      <c r="C29" s="1"/>
      <c r="D29" s="1"/>
      <c r="E29" s="1" t="s">
        <v>28</v>
      </c>
      <c r="F29" s="2">
        <v>60000</v>
      </c>
    </row>
    <row r="30" spans="1:6" x14ac:dyDescent="0.25">
      <c r="A30" s="1"/>
      <c r="B30" s="1"/>
      <c r="C30" s="1"/>
      <c r="D30" s="1"/>
      <c r="E30" s="1" t="s">
        <v>29</v>
      </c>
      <c r="F30" s="2">
        <v>500</v>
      </c>
    </row>
    <row r="31" spans="1:6" ht="15.75" thickBot="1" x14ac:dyDescent="0.3">
      <c r="A31" s="1"/>
      <c r="B31" s="1"/>
      <c r="C31" s="1"/>
      <c r="D31" s="1"/>
      <c r="E31" s="1" t="s">
        <v>87</v>
      </c>
      <c r="F31" s="5">
        <v>40000</v>
      </c>
    </row>
    <row r="32" spans="1:6" x14ac:dyDescent="0.25">
      <c r="A32" s="1"/>
      <c r="B32" s="1"/>
      <c r="C32" s="1"/>
      <c r="D32" s="1" t="s">
        <v>30</v>
      </c>
      <c r="E32" s="1"/>
      <c r="F32" s="2">
        <f>ROUND(SUM(F25:F31),5)</f>
        <v>129700</v>
      </c>
    </row>
    <row r="33" spans="1:6" x14ac:dyDescent="0.25">
      <c r="A33" s="1"/>
      <c r="B33" s="1"/>
      <c r="C33" s="1"/>
      <c r="D33" s="1" t="s">
        <v>31</v>
      </c>
      <c r="E33" s="1"/>
      <c r="F33" s="2"/>
    </row>
    <row r="34" spans="1:6" x14ac:dyDescent="0.25">
      <c r="A34" s="1"/>
      <c r="B34" s="1"/>
      <c r="C34" s="1"/>
      <c r="D34" s="1"/>
      <c r="E34" s="1" t="s">
        <v>92</v>
      </c>
      <c r="F34" s="2">
        <v>4000</v>
      </c>
    </row>
    <row r="35" spans="1:6" x14ac:dyDescent="0.25">
      <c r="A35" s="1"/>
      <c r="B35" s="1"/>
      <c r="C35" s="1"/>
      <c r="D35" s="1"/>
      <c r="E35" s="1" t="s">
        <v>32</v>
      </c>
      <c r="F35" s="2">
        <v>72100</v>
      </c>
    </row>
    <row r="36" spans="1:6" x14ac:dyDescent="0.25">
      <c r="A36" s="1"/>
      <c r="B36" s="1"/>
      <c r="C36" s="1"/>
      <c r="D36" s="1"/>
      <c r="E36" s="1" t="s">
        <v>33</v>
      </c>
      <c r="F36" s="2">
        <v>43600</v>
      </c>
    </row>
    <row r="37" spans="1:6" ht="15.75" thickBot="1" x14ac:dyDescent="0.3">
      <c r="A37" s="1"/>
      <c r="B37" s="1"/>
      <c r="C37" s="1"/>
      <c r="D37" s="1"/>
      <c r="E37" s="1" t="s">
        <v>86</v>
      </c>
      <c r="F37" s="5">
        <v>400</v>
      </c>
    </row>
    <row r="38" spans="1:6" x14ac:dyDescent="0.25">
      <c r="A38" s="1"/>
      <c r="B38" s="1"/>
      <c r="C38" s="1"/>
      <c r="D38" s="1" t="s">
        <v>34</v>
      </c>
      <c r="E38" s="1"/>
      <c r="F38" s="2">
        <f>ROUND(SUM(F33:F37),5)</f>
        <v>120100</v>
      </c>
    </row>
    <row r="39" spans="1:6" x14ac:dyDescent="0.25">
      <c r="A39" s="1"/>
      <c r="B39" s="1"/>
      <c r="C39" s="1"/>
      <c r="D39" s="1" t="s">
        <v>35</v>
      </c>
      <c r="E39" s="1"/>
      <c r="F39" s="2">
        <v>2650</v>
      </c>
    </row>
    <row r="40" spans="1:6" x14ac:dyDescent="0.25">
      <c r="A40" s="1"/>
      <c r="B40" s="1"/>
      <c r="C40" s="1"/>
      <c r="D40" s="1" t="s">
        <v>91</v>
      </c>
      <c r="E40" s="1"/>
      <c r="F40" s="2"/>
    </row>
    <row r="41" spans="1:6" x14ac:dyDescent="0.25">
      <c r="A41" s="1"/>
      <c r="B41" s="1"/>
      <c r="C41" s="1"/>
      <c r="D41" s="1"/>
      <c r="E41" s="1" t="s">
        <v>36</v>
      </c>
      <c r="F41" s="2">
        <v>12000</v>
      </c>
    </row>
    <row r="42" spans="1:6" x14ac:dyDescent="0.25">
      <c r="A42" s="1"/>
      <c r="B42" s="1"/>
      <c r="C42" s="1"/>
      <c r="D42" s="1"/>
      <c r="E42" s="1" t="s">
        <v>37</v>
      </c>
      <c r="F42" s="2">
        <v>2200</v>
      </c>
    </row>
    <row r="43" spans="1:6" x14ac:dyDescent="0.25">
      <c r="A43" s="1"/>
      <c r="B43" s="1"/>
      <c r="C43" s="1"/>
      <c r="D43" s="1"/>
      <c r="E43" s="1" t="s">
        <v>38</v>
      </c>
      <c r="F43" s="2">
        <v>2200</v>
      </c>
    </row>
    <row r="44" spans="1:6" x14ac:dyDescent="0.25">
      <c r="A44" s="1"/>
      <c r="B44" s="1"/>
      <c r="C44" s="1"/>
      <c r="D44" s="1"/>
      <c r="E44" s="1" t="s">
        <v>39</v>
      </c>
      <c r="F44" s="2">
        <v>16500</v>
      </c>
    </row>
    <row r="45" spans="1:6" x14ac:dyDescent="0.25">
      <c r="A45" s="1"/>
      <c r="B45" s="1"/>
      <c r="C45" s="1"/>
      <c r="D45" s="1"/>
      <c r="E45" s="1" t="s">
        <v>40</v>
      </c>
      <c r="F45" s="2">
        <v>2025</v>
      </c>
    </row>
    <row r="46" spans="1:6" x14ac:dyDescent="0.25">
      <c r="A46" s="1"/>
      <c r="B46" s="1"/>
      <c r="C46" s="1"/>
      <c r="D46" s="1"/>
      <c r="E46" s="1" t="s">
        <v>41</v>
      </c>
      <c r="F46" s="2">
        <v>7500</v>
      </c>
    </row>
    <row r="47" spans="1:6" ht="15.75" thickBot="1" x14ac:dyDescent="0.3">
      <c r="A47" s="1"/>
      <c r="B47" s="1"/>
      <c r="C47" s="1"/>
      <c r="D47" s="1"/>
      <c r="E47" s="1" t="s">
        <v>88</v>
      </c>
      <c r="F47" s="5">
        <v>44800</v>
      </c>
    </row>
    <row r="48" spans="1:6" x14ac:dyDescent="0.25">
      <c r="A48" s="1"/>
      <c r="B48" s="1"/>
      <c r="C48" s="1"/>
      <c r="D48" s="1" t="s">
        <v>89</v>
      </c>
      <c r="E48" s="1"/>
      <c r="F48" s="2">
        <f>ROUND(SUM(F40:F47),5)</f>
        <v>87225</v>
      </c>
    </row>
    <row r="49" spans="1:6" x14ac:dyDescent="0.25">
      <c r="A49" s="1"/>
      <c r="B49" s="1"/>
      <c r="C49" s="1"/>
      <c r="D49" s="1" t="s">
        <v>42</v>
      </c>
      <c r="E49" s="1"/>
      <c r="F49" s="2">
        <v>75000</v>
      </c>
    </row>
    <row r="50" spans="1:6" x14ac:dyDescent="0.25">
      <c r="A50" s="1"/>
      <c r="B50" s="1"/>
      <c r="C50" s="1"/>
      <c r="D50" s="1" t="s">
        <v>43</v>
      </c>
      <c r="E50" s="1"/>
      <c r="F50" s="2">
        <v>18100</v>
      </c>
    </row>
    <row r="51" spans="1:6" x14ac:dyDescent="0.25">
      <c r="A51" s="1"/>
      <c r="B51" s="1"/>
      <c r="C51" s="1"/>
      <c r="D51" s="1" t="s">
        <v>44</v>
      </c>
      <c r="E51" s="1"/>
      <c r="F51" s="2"/>
    </row>
    <row r="52" spans="1:6" x14ac:dyDescent="0.25">
      <c r="A52" s="1"/>
      <c r="B52" s="1"/>
      <c r="C52" s="1"/>
      <c r="D52" s="1"/>
      <c r="E52" s="1" t="s">
        <v>45</v>
      </c>
      <c r="F52" s="2">
        <v>24000</v>
      </c>
    </row>
    <row r="53" spans="1:6" ht="15.75" thickBot="1" x14ac:dyDescent="0.3">
      <c r="A53" s="1"/>
      <c r="B53" s="1"/>
      <c r="C53" s="1"/>
      <c r="D53" s="1"/>
      <c r="E53" s="1" t="s">
        <v>46</v>
      </c>
      <c r="F53" s="5">
        <v>950</v>
      </c>
    </row>
    <row r="54" spans="1:6" x14ac:dyDescent="0.25">
      <c r="A54" s="1"/>
      <c r="B54" s="1"/>
      <c r="C54" s="1"/>
      <c r="D54" s="1" t="s">
        <v>47</v>
      </c>
      <c r="E54" s="1"/>
      <c r="F54" s="2">
        <f>ROUND(SUM(F51:F53),5)</f>
        <v>24950</v>
      </c>
    </row>
    <row r="55" spans="1:6" x14ac:dyDescent="0.25">
      <c r="A55" s="1"/>
      <c r="B55" s="1"/>
      <c r="C55" s="1"/>
      <c r="D55" s="1" t="s">
        <v>90</v>
      </c>
      <c r="E55" s="1"/>
      <c r="F55" s="2">
        <v>15000</v>
      </c>
    </row>
    <row r="56" spans="1:6" ht="15.75" thickBot="1" x14ac:dyDescent="0.3">
      <c r="A56" s="1"/>
      <c r="B56" s="1"/>
      <c r="C56" s="1"/>
      <c r="D56" s="1" t="s">
        <v>48</v>
      </c>
      <c r="E56" s="1"/>
      <c r="F56" s="3">
        <v>24000</v>
      </c>
    </row>
    <row r="57" spans="1:6" ht="15.75" thickBot="1" x14ac:dyDescent="0.3">
      <c r="A57" s="1"/>
      <c r="B57" s="1"/>
      <c r="C57" s="1" t="s">
        <v>49</v>
      </c>
      <c r="D57" s="1"/>
      <c r="E57" s="1"/>
      <c r="F57" s="6">
        <f>ROUND(SUM(F9:F10)+F14+F19+F24+F32+SUM(F38:F39)+SUM(F48:F50)+SUM(F54:F56),5)</f>
        <v>864384</v>
      </c>
    </row>
    <row r="58" spans="1:6" ht="15.75" thickBot="1" x14ac:dyDescent="0.3">
      <c r="A58" s="1"/>
      <c r="B58" s="1" t="s">
        <v>50</v>
      </c>
      <c r="C58" s="1"/>
      <c r="D58" s="1"/>
      <c r="E58" s="1"/>
      <c r="F58" s="6">
        <f>ROUND(F2+F8-F57,5)</f>
        <v>408093.6</v>
      </c>
    </row>
    <row r="59" spans="1:6" s="8" customFormat="1" ht="12" thickBot="1" x14ac:dyDescent="0.25">
      <c r="A59" s="1" t="s">
        <v>51</v>
      </c>
      <c r="B59" s="1"/>
      <c r="C59" s="1"/>
      <c r="D59" s="1"/>
      <c r="E59" s="1"/>
      <c r="F59" s="7">
        <f>F58</f>
        <v>408093.6</v>
      </c>
    </row>
    <row r="60" spans="1:6" ht="15.75" thickTop="1" x14ac:dyDescent="0.25"/>
  </sheetData>
  <pageMargins left="0.7" right="0.7" top="0.75" bottom="0.75" header="0.1" footer="0.3"/>
  <pageSetup paperSize="9" orientation="portrait" r:id="rId1"/>
  <headerFooter>
    <oddHeader>&amp;L&amp;"Arial,Bold"&amp;8 3:43 PM
&amp;"Arial,Bold"&amp;8 06/07/18
&amp;"Arial,Bold"&amp;8 Accrual Basis&amp;C&amp;"Arial,Bold"&amp;12 MATHARE FOUNDATION
&amp;"Arial,Bold"&amp;14 Profit &amp;&amp; Loss
&amp;"Arial,Bold"&amp;10 January through December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11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B14" sqref="B14"/>
    </sheetView>
  </sheetViews>
  <sheetFormatPr defaultRowHeight="15" x14ac:dyDescent="0.25"/>
  <cols>
    <col min="1" max="1" width="3" style="12" customWidth="1"/>
    <col min="2" max="2" width="30.7109375" style="12" customWidth="1"/>
    <col min="3" max="3" width="9.28515625" style="13" bestFit="1" customWidth="1"/>
    <col min="4" max="4" width="2.28515625" style="13" customWidth="1"/>
    <col min="5" max="5" width="9.28515625" style="13" bestFit="1" customWidth="1"/>
  </cols>
  <sheetData>
    <row r="1" spans="1:5" ht="15.75" thickBot="1" x14ac:dyDescent="0.3">
      <c r="A1" s="1"/>
      <c r="B1" s="1"/>
      <c r="C1" s="18" t="s">
        <v>79</v>
      </c>
      <c r="D1" s="17"/>
      <c r="E1" s="19"/>
    </row>
    <row r="2" spans="1:5" s="11" customFormat="1" ht="16.5" thickTop="1" thickBot="1" x14ac:dyDescent="0.3">
      <c r="A2" s="9"/>
      <c r="B2" s="9"/>
      <c r="C2" s="21" t="s">
        <v>80</v>
      </c>
      <c r="D2" s="22"/>
      <c r="E2" s="21" t="s">
        <v>81</v>
      </c>
    </row>
    <row r="3" spans="1:5" ht="15.75" thickTop="1" x14ac:dyDescent="0.25">
      <c r="A3" s="1"/>
      <c r="B3" s="1" t="s">
        <v>70</v>
      </c>
      <c r="C3" s="2">
        <v>6032.45</v>
      </c>
      <c r="D3" s="20"/>
      <c r="E3" s="2"/>
    </row>
    <row r="4" spans="1:5" x14ac:dyDescent="0.25">
      <c r="A4" s="1"/>
      <c r="B4" s="1" t="s">
        <v>93</v>
      </c>
      <c r="C4" s="2">
        <v>138000</v>
      </c>
      <c r="D4" s="20"/>
      <c r="E4" s="2"/>
    </row>
    <row r="5" spans="1:5" x14ac:dyDescent="0.25">
      <c r="A5" s="1"/>
      <c r="B5" s="1" t="s">
        <v>82</v>
      </c>
      <c r="C5" s="2">
        <v>73450</v>
      </c>
      <c r="D5" s="20"/>
      <c r="E5" s="2"/>
    </row>
    <row r="6" spans="1:5" x14ac:dyDescent="0.25">
      <c r="A6" s="1"/>
      <c r="B6" s="1" t="s">
        <v>63</v>
      </c>
      <c r="C6" s="2">
        <v>29000</v>
      </c>
      <c r="D6" s="20"/>
      <c r="E6" s="2"/>
    </row>
    <row r="7" spans="1:5" x14ac:dyDescent="0.25">
      <c r="A7" s="1"/>
      <c r="B7" s="1" t="s">
        <v>83</v>
      </c>
      <c r="C7" s="2">
        <v>164486</v>
      </c>
      <c r="D7" s="20"/>
      <c r="E7" s="2"/>
    </row>
    <row r="8" spans="1:5" x14ac:dyDescent="0.25">
      <c r="A8" s="1"/>
      <c r="B8" s="1" t="s">
        <v>77</v>
      </c>
      <c r="C8" s="2"/>
      <c r="D8" s="20"/>
      <c r="E8" s="2">
        <v>2874.85</v>
      </c>
    </row>
    <row r="9" spans="1:5" ht="15.75" thickBot="1" x14ac:dyDescent="0.3">
      <c r="A9" s="1"/>
      <c r="B9" s="1" t="s">
        <v>84</v>
      </c>
      <c r="C9" s="3"/>
      <c r="D9" s="20"/>
      <c r="E9" s="3">
        <v>408093.6</v>
      </c>
    </row>
    <row r="10" spans="1:5" s="8" customFormat="1" ht="12" thickBot="1" x14ac:dyDescent="0.25">
      <c r="A10" s="1" t="s">
        <v>85</v>
      </c>
      <c r="B10" s="1"/>
      <c r="C10" s="7">
        <f>ROUND(SUM(C3:C9),5)</f>
        <v>410968.45</v>
      </c>
      <c r="D10" s="1"/>
      <c r="E10" s="7">
        <f>ROUND(SUM(E3:E9),5)</f>
        <v>410968.45</v>
      </c>
    </row>
    <row r="11" spans="1:5" ht="15.75" thickTop="1" x14ac:dyDescent="0.25"/>
  </sheetData>
  <pageMargins left="0.7" right="0.7" top="0.75" bottom="0.75" header="0.1" footer="0.3"/>
  <pageSetup paperSize="9" orientation="portrait" r:id="rId1"/>
  <headerFooter>
    <oddHeader>&amp;L&amp;"Arial,Bold"&amp;8 3:47 PM
&amp;"Arial,Bold"&amp;8 06/07/18
&amp;"Arial,Bold"&amp;8 Accrual Basis&amp;C&amp;"Arial,Bold"&amp;12 MATHARE FOUNDATION
&amp;"Arial,Bold"&amp;14 Trial Balance
&amp;"Arial,Bold"&amp;10 As of 30 June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pane xSplit="4" ySplit="1" topLeftCell="E5" activePane="bottomRight" state="frozenSplit"/>
      <selection pane="topRight" activeCell="E1" sqref="E1"/>
      <selection pane="bottomLeft" activeCell="A2" sqref="A2"/>
      <selection pane="bottomRight" activeCell="E8" sqref="E8"/>
    </sheetView>
  </sheetViews>
  <sheetFormatPr defaultRowHeight="15" x14ac:dyDescent="0.25"/>
  <cols>
    <col min="1" max="3" width="3" style="12" customWidth="1"/>
    <col min="4" max="4" width="30.7109375" style="12" customWidth="1"/>
    <col min="5" max="5" width="9.2851562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52</v>
      </c>
    </row>
    <row r="2" spans="1:5" ht="15.75" thickTop="1" x14ac:dyDescent="0.25">
      <c r="A2" s="1" t="s">
        <v>53</v>
      </c>
      <c r="B2" s="1"/>
      <c r="C2" s="1"/>
      <c r="D2" s="1"/>
      <c r="E2" s="2"/>
    </row>
    <row r="3" spans="1:5" x14ac:dyDescent="0.25">
      <c r="A3" s="1"/>
      <c r="B3" s="1" t="s">
        <v>54</v>
      </c>
      <c r="C3" s="1"/>
      <c r="D3" s="1"/>
      <c r="E3" s="2"/>
    </row>
    <row r="4" spans="1:5" x14ac:dyDescent="0.25">
      <c r="A4" s="1"/>
      <c r="B4" s="1"/>
      <c r="C4" s="1" t="s">
        <v>55</v>
      </c>
      <c r="D4" s="1"/>
      <c r="E4" s="2"/>
    </row>
    <row r="5" spans="1:5" ht="15.75" thickBot="1" x14ac:dyDescent="0.3">
      <c r="A5" s="1"/>
      <c r="B5" s="1"/>
      <c r="C5" s="1"/>
      <c r="D5" s="1" t="s">
        <v>56</v>
      </c>
      <c r="E5" s="5">
        <v>138000</v>
      </c>
    </row>
    <row r="6" spans="1:5" x14ac:dyDescent="0.25">
      <c r="A6" s="1"/>
      <c r="B6" s="1"/>
      <c r="C6" s="1" t="s">
        <v>57</v>
      </c>
      <c r="D6" s="1"/>
      <c r="E6" s="2">
        <f>ROUND(SUM(E4:E5),5)</f>
        <v>138000</v>
      </c>
    </row>
    <row r="7" spans="1:5" x14ac:dyDescent="0.25">
      <c r="A7" s="1"/>
      <c r="B7" s="1"/>
      <c r="C7" s="1" t="s">
        <v>58</v>
      </c>
      <c r="D7" s="1"/>
      <c r="E7" s="2"/>
    </row>
    <row r="8" spans="1:5" ht="15.75" thickBot="1" x14ac:dyDescent="0.3">
      <c r="A8" s="1"/>
      <c r="B8" s="1"/>
      <c r="C8" s="1"/>
      <c r="D8" s="1" t="s">
        <v>59</v>
      </c>
      <c r="E8" s="3">
        <v>73450</v>
      </c>
    </row>
    <row r="9" spans="1:5" ht="15.75" thickBot="1" x14ac:dyDescent="0.3">
      <c r="A9" s="1"/>
      <c r="B9" s="1"/>
      <c r="C9" s="1" t="s">
        <v>60</v>
      </c>
      <c r="D9" s="1"/>
      <c r="E9" s="4">
        <f>ROUND(SUM(E7:E8),5)</f>
        <v>73450</v>
      </c>
    </row>
    <row r="10" spans="1:5" x14ac:dyDescent="0.25">
      <c r="A10" s="1"/>
      <c r="B10" s="1" t="s">
        <v>61</v>
      </c>
      <c r="C10" s="1"/>
      <c r="D10" s="1"/>
      <c r="E10" s="2">
        <f>ROUND(E3+E6+E9,5)</f>
        <v>211450</v>
      </c>
    </row>
    <row r="11" spans="1:5" x14ac:dyDescent="0.25">
      <c r="A11" s="1"/>
      <c r="B11" s="1" t="s">
        <v>62</v>
      </c>
      <c r="C11" s="1"/>
      <c r="D11" s="1"/>
      <c r="E11" s="2"/>
    </row>
    <row r="12" spans="1:5" x14ac:dyDescent="0.25">
      <c r="A12" s="1"/>
      <c r="B12" s="1"/>
      <c r="C12" s="1" t="s">
        <v>63</v>
      </c>
      <c r="D12" s="1"/>
      <c r="E12" s="2"/>
    </row>
    <row r="13" spans="1:5" x14ac:dyDescent="0.25">
      <c r="A13" s="1"/>
      <c r="B13" s="1"/>
      <c r="C13" s="1"/>
      <c r="D13" s="1" t="s">
        <v>64</v>
      </c>
      <c r="E13" s="2">
        <v>164486</v>
      </c>
    </row>
    <row r="14" spans="1:5" ht="15.75" thickBot="1" x14ac:dyDescent="0.3">
      <c r="A14" s="1"/>
      <c r="B14" s="1"/>
      <c r="C14" s="1"/>
      <c r="D14" s="1" t="s">
        <v>65</v>
      </c>
      <c r="E14" s="3">
        <v>29000</v>
      </c>
    </row>
    <row r="15" spans="1:5" ht="15.75" thickBot="1" x14ac:dyDescent="0.3">
      <c r="A15" s="1"/>
      <c r="B15" s="1"/>
      <c r="C15" s="1" t="s">
        <v>66</v>
      </c>
      <c r="D15" s="1"/>
      <c r="E15" s="4">
        <f>ROUND(SUM(E12:E14),5)</f>
        <v>193486</v>
      </c>
    </row>
    <row r="16" spans="1:5" x14ac:dyDescent="0.25">
      <c r="A16" s="1"/>
      <c r="B16" s="1" t="s">
        <v>67</v>
      </c>
      <c r="C16" s="1"/>
      <c r="D16" s="1"/>
      <c r="E16" s="2">
        <f>ROUND(E11+E15,5)</f>
        <v>193486</v>
      </c>
    </row>
    <row r="17" spans="1:5" x14ac:dyDescent="0.25">
      <c r="A17" s="1"/>
      <c r="B17" s="1" t="s">
        <v>68</v>
      </c>
      <c r="C17" s="1"/>
      <c r="D17" s="1"/>
      <c r="E17" s="2"/>
    </row>
    <row r="18" spans="1:5" x14ac:dyDescent="0.25">
      <c r="A18" s="1"/>
      <c r="B18" s="1"/>
      <c r="C18" s="1" t="s">
        <v>69</v>
      </c>
      <c r="D18" s="1"/>
      <c r="E18" s="2"/>
    </row>
    <row r="19" spans="1:5" ht="15.75" thickBot="1" x14ac:dyDescent="0.3">
      <c r="A19" s="1"/>
      <c r="B19" s="1"/>
      <c r="C19" s="1"/>
      <c r="D19" s="1" t="s">
        <v>70</v>
      </c>
      <c r="E19" s="3">
        <v>6032.45</v>
      </c>
    </row>
    <row r="20" spans="1:5" ht="15.75" thickBot="1" x14ac:dyDescent="0.3">
      <c r="A20" s="1"/>
      <c r="B20" s="1"/>
      <c r="C20" s="1" t="s">
        <v>71</v>
      </c>
      <c r="D20" s="1"/>
      <c r="E20" s="4">
        <f>ROUND(SUM(E18:E19),5)</f>
        <v>6032.45</v>
      </c>
    </row>
    <row r="21" spans="1:5" x14ac:dyDescent="0.25">
      <c r="A21" s="1"/>
      <c r="B21" s="1" t="s">
        <v>72</v>
      </c>
      <c r="C21" s="1"/>
      <c r="D21" s="1"/>
      <c r="E21" s="2">
        <f>ROUND(E17+E20,5)</f>
        <v>6032.45</v>
      </c>
    </row>
    <row r="22" spans="1:5" ht="15.75" thickBot="1" x14ac:dyDescent="0.3">
      <c r="A22" s="1" t="s">
        <v>73</v>
      </c>
      <c r="B22" s="1"/>
      <c r="C22" s="1"/>
      <c r="D22" s="1"/>
      <c r="E22" s="3">
        <f>E21</f>
        <v>6032.45</v>
      </c>
    </row>
    <row r="23" spans="1:5" ht="15.75" thickBot="1" x14ac:dyDescent="0.3">
      <c r="A23" s="1" t="s">
        <v>74</v>
      </c>
      <c r="B23" s="1"/>
      <c r="C23" s="1"/>
      <c r="D23" s="1"/>
      <c r="E23" s="6">
        <f>ROUND(E10+E16+E22,5)</f>
        <v>410968.45</v>
      </c>
    </row>
    <row r="24" spans="1:5" s="8" customFormat="1" ht="12" thickBot="1" x14ac:dyDescent="0.25">
      <c r="A24" s="1" t="s">
        <v>75</v>
      </c>
      <c r="B24" s="1"/>
      <c r="C24" s="1"/>
      <c r="D24" s="1"/>
      <c r="E24" s="7">
        <f>ROUND(E2+E23,5)</f>
        <v>410968.45</v>
      </c>
    </row>
    <row r="25" spans="1:5" ht="15.75" thickTop="1" x14ac:dyDescent="0.25">
      <c r="A25" s="1" t="s">
        <v>76</v>
      </c>
      <c r="B25" s="1"/>
      <c r="C25" s="1"/>
      <c r="D25" s="1"/>
      <c r="E25" s="2"/>
    </row>
    <row r="26" spans="1:5" x14ac:dyDescent="0.25">
      <c r="A26" s="1"/>
      <c r="B26" s="1" t="s">
        <v>77</v>
      </c>
      <c r="C26" s="1"/>
      <c r="D26" s="1"/>
      <c r="E26" s="2">
        <v>2874.85</v>
      </c>
    </row>
    <row r="27" spans="1:5" ht="15.75" thickBot="1" x14ac:dyDescent="0.3">
      <c r="A27" s="1"/>
      <c r="B27" s="1" t="s">
        <v>51</v>
      </c>
      <c r="C27" s="1"/>
      <c r="D27" s="1"/>
      <c r="E27" s="3">
        <v>408093.6</v>
      </c>
    </row>
    <row r="28" spans="1:5" s="8" customFormat="1" ht="12" thickBot="1" x14ac:dyDescent="0.25">
      <c r="A28" s="1" t="s">
        <v>78</v>
      </c>
      <c r="B28" s="1"/>
      <c r="C28" s="1"/>
      <c r="D28" s="1"/>
      <c r="E28" s="7">
        <f>ROUND(SUM(E25:E27),5)</f>
        <v>410968.45</v>
      </c>
    </row>
    <row r="29" spans="1:5" ht="15.75" thickTop="1" x14ac:dyDescent="0.25"/>
  </sheetData>
  <pageMargins left="0.7" right="0.7" top="0.75" bottom="0.75" header="0.1" footer="0.3"/>
  <pageSetup paperSize="9" orientation="portrait" r:id="rId1"/>
  <headerFooter>
    <oddHeader>&amp;L&amp;"Arial,Bold"&amp;8 3:45 PM
&amp;"Arial,Bold"&amp;8 06/07/18
&amp;"Arial,Bold"&amp;8 Accrual Basis&amp;C&amp;"Arial,Bold"&amp;12 MATHARE FOUNDATION
&amp;"Arial,Bold"&amp;14 UK Balance Sheet - Standard
&amp;"Arial,Bold"&amp;10 As of 31 December 2016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QuickBooks Export Tips</vt:lpstr>
      <vt:lpstr>P&amp; L</vt:lpstr>
      <vt:lpstr>TB</vt:lpstr>
      <vt:lpstr>BALANCE SHEET</vt:lpstr>
      <vt:lpstr>'BALANCE SHEET'!Print_Titles</vt:lpstr>
      <vt:lpstr>'P&amp; L'!Print_Titles</vt:lpstr>
      <vt:lpstr>TB!Print_Titles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2018-07-06T13:25:32Z</dcterms:modified>
</cp:coreProperties>
</file>